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B256D62B-6CD6-4C9F-B61B-81D3E0AE40E0}" xr6:coauthVersionLast="47" xr6:coauthVersionMax="47" xr10:uidLastSave="{00000000-0000-0000-0000-000000000000}"/>
  <bookViews>
    <workbookView xWindow="10125" yWindow="0" windowWidth="18780" windowHeight="15585" activeTab="2" xr2:uid="{00000000-000D-0000-FFFF-FFFF00000000}"/>
  </bookViews>
  <sheets>
    <sheet name="Sheet1" sheetId="1" r:id="rId1"/>
    <sheet name="Sheet1 (2)" sheetId="2" r:id="rId2"/>
    <sheet name="Sheet1 (3)" sheetId="3" r:id="rId3"/>
  </sheets>
  <definedNames>
    <definedName name="_xlnm._FilterDatabase" localSheetId="0" hidden="1">Sheet1!$A$3:$K$13</definedName>
    <definedName name="_xlnm._FilterDatabase" localSheetId="1" hidden="1">'Sheet1 (2)'!$A$3:$K$13</definedName>
    <definedName name="_xlnm._FilterDatabase" localSheetId="2" hidden="1">'Sheet1 (3)'!$A$3:$K$13</definedName>
    <definedName name="_xlnm.Criteria" localSheetId="0">Sheet1!$M$3:$N$4</definedName>
    <definedName name="_xlnm.Criteria" localSheetId="1">'Sheet1 (2)'!$C$22:$D$23</definedName>
    <definedName name="_xlnm.Criteria" localSheetId="2">'Sheet1 (3)'!$C$21:$D$22</definedName>
    <definedName name="_xlnm.Extract" localSheetId="0">Sheet1!$B$24:$L$24</definedName>
    <definedName name="_xlnm.Extract" localSheetId="1">'Sheet1 (2)'!$A$25:$K$25</definedName>
    <definedName name="_xlnm.Extract" localSheetId="2">'Sheet1 (3)'!$A$24:$K$24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3" l="1"/>
  <c r="D18" i="3"/>
  <c r="E18" i="3"/>
  <c r="C18" i="3"/>
  <c r="K5" i="3"/>
  <c r="K6" i="3"/>
  <c r="K7" i="3"/>
  <c r="K8" i="3"/>
  <c r="K9" i="3"/>
  <c r="K10" i="3"/>
  <c r="K11" i="3"/>
  <c r="K12" i="3"/>
  <c r="K13" i="3"/>
  <c r="K4" i="3"/>
  <c r="J5" i="3"/>
  <c r="J6" i="3"/>
  <c r="J7" i="3"/>
  <c r="J8" i="3"/>
  <c r="J9" i="3"/>
  <c r="J10" i="3"/>
  <c r="J11" i="3"/>
  <c r="J12" i="3"/>
  <c r="J13" i="3"/>
  <c r="J4" i="3"/>
  <c r="I5" i="3"/>
  <c r="I6" i="3"/>
  <c r="I7" i="3"/>
  <c r="I8" i="3"/>
  <c r="I9" i="3"/>
  <c r="I10" i="3"/>
  <c r="I11" i="3"/>
  <c r="I12" i="3"/>
  <c r="I13" i="3"/>
  <c r="I4" i="3"/>
  <c r="H5" i="3"/>
  <c r="H6" i="3"/>
  <c r="H7" i="3"/>
  <c r="H8" i="3"/>
  <c r="H9" i="3"/>
  <c r="H10" i="3"/>
  <c r="H11" i="3"/>
  <c r="H12" i="3"/>
  <c r="H13" i="3"/>
  <c r="H4" i="3"/>
  <c r="G5" i="3"/>
  <c r="G6" i="3"/>
  <c r="G7" i="3"/>
  <c r="G8" i="3"/>
  <c r="G9" i="3"/>
  <c r="G10" i="3"/>
  <c r="G11" i="3"/>
  <c r="G12" i="3"/>
  <c r="G13" i="3"/>
  <c r="G4" i="3"/>
  <c r="K5" i="2"/>
  <c r="K6" i="2"/>
  <c r="K7" i="2"/>
  <c r="K8" i="2"/>
  <c r="K9" i="2"/>
  <c r="K10" i="2"/>
  <c r="K11" i="2"/>
  <c r="K12" i="2"/>
  <c r="K13" i="2"/>
  <c r="K4" i="2"/>
  <c r="J5" i="2"/>
  <c r="J6" i="2"/>
  <c r="J7" i="2"/>
  <c r="J8" i="2"/>
  <c r="J9" i="2"/>
  <c r="J10" i="2"/>
  <c r="J11" i="2"/>
  <c r="J12" i="2"/>
  <c r="J13" i="2"/>
  <c r="J4" i="2"/>
  <c r="I5" i="2"/>
  <c r="I6" i="2"/>
  <c r="I7" i="2"/>
  <c r="I8" i="2"/>
  <c r="I9" i="2"/>
  <c r="I10" i="2"/>
  <c r="I11" i="2"/>
  <c r="I12" i="2"/>
  <c r="I13" i="2"/>
  <c r="I4" i="2"/>
  <c r="H5" i="2"/>
  <c r="H6" i="2"/>
  <c r="H7" i="2"/>
  <c r="H8" i="2"/>
  <c r="H9" i="2"/>
  <c r="H10" i="2"/>
  <c r="H11" i="2"/>
  <c r="H12" i="2"/>
  <c r="H13" i="2"/>
  <c r="H4" i="2"/>
  <c r="G5" i="2"/>
  <c r="C18" i="2" s="1"/>
  <c r="G6" i="2"/>
  <c r="G7" i="2"/>
  <c r="G8" i="2"/>
  <c r="G9" i="2"/>
  <c r="G10" i="2"/>
  <c r="G11" i="2"/>
  <c r="G12" i="2"/>
  <c r="G13" i="2"/>
  <c r="G4" i="2"/>
  <c r="D18" i="2" l="1"/>
  <c r="F18" i="2"/>
  <c r="E18" i="2"/>
</calcChain>
</file>

<file path=xl/sharedStrings.xml><?xml version="1.0" encoding="utf-8"?>
<sst xmlns="http://schemas.openxmlformats.org/spreadsheetml/2006/main" count="220" uniqueCount="49">
  <si>
    <t>Lê Chí Hùng</t>
  </si>
  <si>
    <t>Trần Đắc Tín</t>
  </si>
  <si>
    <t>Lê Văn Trọng</t>
  </si>
  <si>
    <t>Nguyễn Văn Tâm</t>
  </si>
  <si>
    <t>Ngô Thị Mỹ Hương</t>
  </si>
  <si>
    <t>Nguyễn Đình Phú</t>
  </si>
  <si>
    <t>Võ Tấn Phát</t>
  </si>
  <si>
    <t>Nguyễn Thị Trang</t>
  </si>
  <si>
    <t>A</t>
  </si>
  <si>
    <t>D</t>
  </si>
  <si>
    <t>B</t>
  </si>
  <si>
    <t>C</t>
  </si>
  <si>
    <t>C2</t>
  </si>
  <si>
    <t>A4</t>
  </si>
  <si>
    <t>D1</t>
  </si>
  <si>
    <t>C7</t>
  </si>
  <si>
    <t>B5</t>
  </si>
  <si>
    <t>D6</t>
  </si>
  <si>
    <t>A3</t>
  </si>
  <si>
    <t>Mã phòng</t>
  </si>
  <si>
    <t>Tên phòng</t>
  </si>
  <si>
    <t>Hành chính</t>
  </si>
  <si>
    <t>Kế toán</t>
  </si>
  <si>
    <t>Kinh doanh</t>
  </si>
  <si>
    <t>Nhân sự</t>
  </si>
  <si>
    <t>Số năm công tác</t>
  </si>
  <si>
    <t>STT</t>
  </si>
  <si>
    <t>HỌ TÊN</t>
  </si>
  <si>
    <t>MÃ NV</t>
  </si>
  <si>
    <t>NGÀY CÔNG</t>
  </si>
  <si>
    <t>PHỤ CẤP</t>
  </si>
  <si>
    <t>THỰC LÃNH</t>
  </si>
  <si>
    <t>THƯỞNG</t>
  </si>
  <si>
    <t>NGÀY SINH</t>
  </si>
  <si>
    <t>BẢNG 1</t>
  </si>
  <si>
    <t>BẢNG 2</t>
  </si>
  <si>
    <t>Hệ số</t>
  </si>
  <si>
    <t>PHÒNG</t>
  </si>
  <si>
    <t>PHÁI</t>
  </si>
  <si>
    <t>Nam</t>
  </si>
  <si>
    <t>Nữ</t>
  </si>
  <si>
    <t>Lê Doãn Thị Minh</t>
  </si>
  <si>
    <t>Lý Mỹ Lâm</t>
  </si>
  <si>
    <t>BẢNG LƯƠNG THÁNG 07/2017</t>
  </si>
  <si>
    <t>LƯƠNG CĂN BẢN</t>
  </si>
  <si>
    <t>B8</t>
  </si>
  <si>
    <t>C4</t>
  </si>
  <si>
    <t>LƯƠNG</t>
  </si>
  <si>
    <t>Tổng tiền thực lãnh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</si>
</sst>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\ [$VNĐ]"/>
    <numFmt numFmtId="166" formatCode="_(* #,##0_);_(* \(#,##0\);_(* &quot;-&quot;??_);_(@_)"/>
  </numFmts>
  <fonts count="5" x14ac:knownFonts="1">
    <font>
      <sz val="11"/>
      <color theme="1"/>
      <name val="Arial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zoomScale="85" zoomScaleNormal="85" workbookViewId="0">
      <selection activeCell="C3" sqref="C1:C1048576"/>
    </sheetView>
  </sheetViews>
  <sheetFormatPr defaultColWidth="9.125" defaultRowHeight="16.5" x14ac:dyDescent="0.2"/>
  <cols>
    <col min="1" max="1" width="5.375" style="8" customWidth="1"/>
    <col min="2" max="2" width="22.75" style="2" customWidth="1"/>
    <col min="3" max="3" width="11.375" style="8" customWidth="1"/>
    <col min="4" max="4" width="16.125" style="8" customWidth="1"/>
    <col min="5" max="5" width="12.75" style="2" customWidth="1"/>
    <col min="6" max="6" width="15.125" style="2" customWidth="1"/>
    <col min="7" max="7" width="14.375" style="2" customWidth="1"/>
    <col min="8" max="8" width="18.875" style="2" customWidth="1"/>
    <col min="9" max="9" width="16.875" style="2" customWidth="1"/>
    <col min="10" max="10" width="19.25" style="2" customWidth="1"/>
    <col min="11" max="11" width="18.25" style="2" customWidth="1"/>
    <col min="12" max="16384" width="9.125" style="2"/>
  </cols>
  <sheetData>
    <row r="1" spans="1:14" x14ac:dyDescent="0.2">
      <c r="A1" s="15" t="s">
        <v>43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4" x14ac:dyDescent="0.2">
      <c r="A2" s="15" t="s">
        <v>44</v>
      </c>
      <c r="B2" s="15"/>
      <c r="C2" s="15"/>
      <c r="D2" s="15"/>
      <c r="E2" s="15"/>
      <c r="F2" s="16">
        <v>125000</v>
      </c>
      <c r="G2" s="16"/>
      <c r="H2" s="16"/>
      <c r="I2" s="16"/>
      <c r="J2" s="16"/>
      <c r="K2" s="16"/>
    </row>
    <row r="3" spans="1:14" x14ac:dyDescent="0.2">
      <c r="A3" s="3" t="s">
        <v>26</v>
      </c>
      <c r="B3" s="4" t="s">
        <v>27</v>
      </c>
      <c r="C3" s="3" t="s">
        <v>28</v>
      </c>
      <c r="D3" s="3" t="s">
        <v>29</v>
      </c>
      <c r="E3" s="4" t="s">
        <v>38</v>
      </c>
      <c r="F3" s="4" t="s">
        <v>33</v>
      </c>
      <c r="G3" s="4" t="s">
        <v>37</v>
      </c>
      <c r="H3" s="4" t="s">
        <v>32</v>
      </c>
      <c r="I3" s="4" t="s">
        <v>30</v>
      </c>
      <c r="J3" s="4" t="s">
        <v>47</v>
      </c>
      <c r="K3" s="4" t="s">
        <v>31</v>
      </c>
      <c r="M3" s="12"/>
      <c r="N3" s="12"/>
    </row>
    <row r="4" spans="1:14" x14ac:dyDescent="0.2">
      <c r="A4" s="5">
        <v>1</v>
      </c>
      <c r="B4" s="6" t="s">
        <v>0</v>
      </c>
      <c r="C4" s="5" t="s">
        <v>12</v>
      </c>
      <c r="D4" s="5">
        <v>27</v>
      </c>
      <c r="E4" s="6" t="s">
        <v>39</v>
      </c>
      <c r="F4" s="7">
        <v>31829</v>
      </c>
      <c r="G4" s="25"/>
      <c r="H4" s="25"/>
      <c r="I4" s="25"/>
      <c r="J4" s="25"/>
      <c r="K4" s="25"/>
    </row>
    <row r="5" spans="1:14" x14ac:dyDescent="0.2">
      <c r="A5" s="5">
        <v>2</v>
      </c>
      <c r="B5" s="6" t="s">
        <v>1</v>
      </c>
      <c r="C5" s="5" t="s">
        <v>13</v>
      </c>
      <c r="D5" s="5">
        <v>28</v>
      </c>
      <c r="E5" s="6" t="s">
        <v>39</v>
      </c>
      <c r="F5" s="7">
        <v>33138</v>
      </c>
      <c r="G5" s="25"/>
      <c r="H5" s="25"/>
      <c r="I5" s="25"/>
      <c r="J5" s="25"/>
      <c r="K5" s="25"/>
    </row>
    <row r="6" spans="1:14" x14ac:dyDescent="0.2">
      <c r="A6" s="5">
        <v>3</v>
      </c>
      <c r="B6" s="6" t="s">
        <v>2</v>
      </c>
      <c r="C6" s="5" t="s">
        <v>14</v>
      </c>
      <c r="D6" s="5">
        <v>23</v>
      </c>
      <c r="E6" s="6" t="s">
        <v>39</v>
      </c>
      <c r="F6" s="7">
        <v>31546</v>
      </c>
      <c r="G6" s="25"/>
      <c r="H6" s="25"/>
      <c r="I6" s="25"/>
      <c r="J6" s="25"/>
      <c r="K6" s="25"/>
    </row>
    <row r="7" spans="1:14" x14ac:dyDescent="0.2">
      <c r="A7" s="5">
        <v>4</v>
      </c>
      <c r="B7" s="6" t="s">
        <v>3</v>
      </c>
      <c r="C7" s="5" t="s">
        <v>45</v>
      </c>
      <c r="D7" s="5">
        <v>25</v>
      </c>
      <c r="E7" s="6" t="s">
        <v>39</v>
      </c>
      <c r="F7" s="7">
        <v>29058</v>
      </c>
      <c r="G7" s="25"/>
      <c r="H7" s="25"/>
      <c r="I7" s="25"/>
      <c r="J7" s="25"/>
      <c r="K7" s="25"/>
    </row>
    <row r="8" spans="1:14" x14ac:dyDescent="0.2">
      <c r="A8" s="5">
        <v>5</v>
      </c>
      <c r="B8" s="6" t="s">
        <v>4</v>
      </c>
      <c r="C8" s="5" t="s">
        <v>15</v>
      </c>
      <c r="D8" s="5">
        <v>25</v>
      </c>
      <c r="E8" s="6" t="s">
        <v>40</v>
      </c>
      <c r="F8" s="7">
        <v>33358</v>
      </c>
      <c r="G8" s="25"/>
      <c r="H8" s="25"/>
      <c r="I8" s="25"/>
      <c r="J8" s="25"/>
      <c r="K8" s="25"/>
    </row>
    <row r="9" spans="1:14" x14ac:dyDescent="0.2">
      <c r="A9" s="5">
        <v>6</v>
      </c>
      <c r="B9" s="6" t="s">
        <v>5</v>
      </c>
      <c r="C9" s="5" t="s">
        <v>16</v>
      </c>
      <c r="D9" s="5">
        <v>28</v>
      </c>
      <c r="E9" s="6" t="s">
        <v>39</v>
      </c>
      <c r="F9" s="7">
        <v>32377</v>
      </c>
      <c r="G9" s="25"/>
      <c r="H9" s="25"/>
      <c r="I9" s="25"/>
      <c r="J9" s="25"/>
      <c r="K9" s="25"/>
    </row>
    <row r="10" spans="1:14" x14ac:dyDescent="0.2">
      <c r="A10" s="5">
        <v>7</v>
      </c>
      <c r="B10" s="6" t="s">
        <v>41</v>
      </c>
      <c r="C10" s="5" t="s">
        <v>18</v>
      </c>
      <c r="D10" s="5">
        <v>24</v>
      </c>
      <c r="E10" s="6" t="s">
        <v>40</v>
      </c>
      <c r="F10" s="7">
        <v>31027</v>
      </c>
      <c r="G10" s="25"/>
      <c r="H10" s="25"/>
      <c r="I10" s="25"/>
      <c r="J10" s="25"/>
      <c r="K10" s="25"/>
    </row>
    <row r="11" spans="1:14" x14ac:dyDescent="0.2">
      <c r="A11" s="5">
        <v>8</v>
      </c>
      <c r="B11" s="6" t="s">
        <v>6</v>
      </c>
      <c r="C11" s="5" t="s">
        <v>16</v>
      </c>
      <c r="D11" s="5">
        <v>23</v>
      </c>
      <c r="E11" s="6" t="s">
        <v>39</v>
      </c>
      <c r="F11" s="7">
        <v>31133</v>
      </c>
      <c r="G11" s="25"/>
      <c r="H11" s="25"/>
      <c r="I11" s="25"/>
      <c r="J11" s="25"/>
      <c r="K11" s="25"/>
    </row>
    <row r="12" spans="1:14" x14ac:dyDescent="0.2">
      <c r="A12" s="5">
        <v>9</v>
      </c>
      <c r="B12" s="6" t="s">
        <v>42</v>
      </c>
      <c r="C12" s="5" t="s">
        <v>46</v>
      </c>
      <c r="D12" s="5">
        <v>22</v>
      </c>
      <c r="E12" s="6" t="s">
        <v>40</v>
      </c>
      <c r="F12" s="7">
        <v>32166</v>
      </c>
      <c r="G12" s="25"/>
      <c r="H12" s="25"/>
      <c r="I12" s="25"/>
      <c r="J12" s="25"/>
      <c r="K12" s="25"/>
    </row>
    <row r="13" spans="1:14" x14ac:dyDescent="0.2">
      <c r="A13" s="5">
        <v>10</v>
      </c>
      <c r="B13" s="6" t="s">
        <v>7</v>
      </c>
      <c r="C13" s="5" t="s">
        <v>17</v>
      </c>
      <c r="D13" s="5">
        <v>21</v>
      </c>
      <c r="E13" s="6" t="s">
        <v>40</v>
      </c>
      <c r="F13" s="7">
        <v>32711</v>
      </c>
      <c r="G13" s="25"/>
      <c r="H13" s="25"/>
      <c r="I13" s="25"/>
      <c r="J13" s="25"/>
      <c r="K13" s="25"/>
    </row>
    <row r="14" spans="1:14" x14ac:dyDescent="0.2">
      <c r="K14" s="13"/>
    </row>
    <row r="15" spans="1:14" x14ac:dyDescent="0.2">
      <c r="B15" s="17" t="s">
        <v>34</v>
      </c>
      <c r="C15" s="18"/>
      <c r="D15" s="18"/>
      <c r="E15" s="18"/>
      <c r="F15" s="19"/>
      <c r="H15" s="17" t="s">
        <v>35</v>
      </c>
      <c r="I15" s="19"/>
      <c r="J15" s="11"/>
    </row>
    <row r="16" spans="1:14" x14ac:dyDescent="0.2">
      <c r="B16" s="3" t="s">
        <v>19</v>
      </c>
      <c r="C16" s="1" t="s">
        <v>8</v>
      </c>
      <c r="D16" s="1" t="s">
        <v>10</v>
      </c>
      <c r="E16" s="1" t="s">
        <v>11</v>
      </c>
      <c r="F16" s="1" t="s">
        <v>9</v>
      </c>
      <c r="H16" s="4" t="s">
        <v>25</v>
      </c>
      <c r="I16" s="4" t="s">
        <v>36</v>
      </c>
      <c r="J16" s="12"/>
    </row>
    <row r="17" spans="2:12" x14ac:dyDescent="0.2">
      <c r="B17" s="3" t="s">
        <v>20</v>
      </c>
      <c r="C17" s="1" t="s">
        <v>21</v>
      </c>
      <c r="D17" s="1" t="s">
        <v>22</v>
      </c>
      <c r="E17" s="1" t="s">
        <v>23</v>
      </c>
      <c r="F17" s="1" t="s">
        <v>24</v>
      </c>
      <c r="H17" s="6">
        <v>1</v>
      </c>
      <c r="I17" s="9">
        <v>1</v>
      </c>
      <c r="J17" s="10"/>
    </row>
    <row r="18" spans="2:12" x14ac:dyDescent="0.2">
      <c r="B18" s="4" t="s">
        <v>48</v>
      </c>
      <c r="C18" s="6"/>
      <c r="D18" s="6"/>
      <c r="E18" s="6"/>
      <c r="F18" s="6"/>
      <c r="H18" s="6">
        <v>3</v>
      </c>
      <c r="I18" s="9">
        <v>1.5</v>
      </c>
      <c r="J18" s="10"/>
    </row>
    <row r="19" spans="2:12" x14ac:dyDescent="0.2">
      <c r="H19" s="6">
        <v>5</v>
      </c>
      <c r="I19" s="9">
        <v>2</v>
      </c>
      <c r="J19" s="10"/>
    </row>
    <row r="20" spans="2:12" x14ac:dyDescent="0.2">
      <c r="H20" s="6">
        <v>7</v>
      </c>
      <c r="I20" s="9">
        <v>2.5</v>
      </c>
      <c r="J20" s="10"/>
    </row>
    <row r="24" spans="2:12" x14ac:dyDescent="0.2">
      <c r="B24" s="11"/>
      <c r="C24" s="12"/>
      <c r="D24" s="11"/>
      <c r="E24" s="11"/>
      <c r="F24" s="12"/>
      <c r="G24" s="12"/>
      <c r="H24" s="12"/>
      <c r="I24" s="12"/>
      <c r="J24" s="12"/>
      <c r="K24" s="12"/>
      <c r="L24" s="12"/>
    </row>
    <row r="25" spans="2:12" x14ac:dyDescent="0.2">
      <c r="B25" s="8"/>
      <c r="C25" s="2"/>
      <c r="E25" s="8"/>
      <c r="G25" s="14"/>
      <c r="H25" s="14"/>
      <c r="I25" s="13"/>
      <c r="J25" s="13"/>
      <c r="K25" s="13"/>
      <c r="L25" s="13"/>
    </row>
    <row r="26" spans="2:12" x14ac:dyDescent="0.2">
      <c r="B26" s="8"/>
      <c r="C26" s="2"/>
      <c r="E26" s="8"/>
      <c r="G26" s="14"/>
      <c r="H26" s="14"/>
      <c r="I26" s="13"/>
      <c r="J26" s="13"/>
      <c r="K26" s="13"/>
      <c r="L26" s="13"/>
    </row>
  </sheetData>
  <mergeCells count="5">
    <mergeCell ref="A1:K1"/>
    <mergeCell ref="A2:E2"/>
    <mergeCell ref="F2:K2"/>
    <mergeCell ref="B15:F15"/>
    <mergeCell ref="H15:I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B0C1-A754-4FE7-B27C-CFD1CB8CABA1}">
  <dimension ref="A1:N27"/>
  <sheetViews>
    <sheetView zoomScale="85" zoomScaleNormal="85" workbookViewId="0">
      <selection activeCell="C16" sqref="C16"/>
    </sheetView>
  </sheetViews>
  <sheetFormatPr defaultColWidth="9.125" defaultRowHeight="16.5" x14ac:dyDescent="0.2"/>
  <cols>
    <col min="1" max="1" width="5.375" style="8" customWidth="1"/>
    <col min="2" max="2" width="19.375" style="2" customWidth="1"/>
    <col min="3" max="3" width="15" style="8" bestFit="1" customWidth="1"/>
    <col min="4" max="4" width="16.125" style="8" bestFit="1" customWidth="1"/>
    <col min="5" max="5" width="16.125" style="2" bestFit="1" customWidth="1"/>
    <col min="6" max="6" width="15" style="2" bestFit="1" customWidth="1"/>
    <col min="7" max="7" width="12.125" style="2" customWidth="1"/>
    <col min="8" max="8" width="17" style="2" bestFit="1" customWidth="1"/>
    <col min="9" max="9" width="13.375" style="2" bestFit="1" customWidth="1"/>
    <col min="10" max="11" width="15.125" style="2" bestFit="1" customWidth="1"/>
    <col min="12" max="16384" width="9.125" style="2"/>
  </cols>
  <sheetData>
    <row r="1" spans="1:14" x14ac:dyDescent="0.2">
      <c r="A1" s="15" t="s">
        <v>43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4" x14ac:dyDescent="0.2">
      <c r="A2" s="15" t="s">
        <v>44</v>
      </c>
      <c r="B2" s="15"/>
      <c r="C2" s="15"/>
      <c r="D2" s="15"/>
      <c r="E2" s="15"/>
      <c r="F2" s="16">
        <v>125000</v>
      </c>
      <c r="G2" s="16"/>
      <c r="H2" s="16"/>
      <c r="I2" s="16"/>
      <c r="J2" s="16"/>
      <c r="K2" s="16"/>
    </row>
    <row r="3" spans="1:14" s="22" customFormat="1" ht="33" x14ac:dyDescent="0.2">
      <c r="A3" s="20" t="s">
        <v>26</v>
      </c>
      <c r="B3" s="21" t="s">
        <v>27</v>
      </c>
      <c r="C3" s="20" t="s">
        <v>28</v>
      </c>
      <c r="D3" s="20" t="s">
        <v>29</v>
      </c>
      <c r="E3" s="21" t="s">
        <v>38</v>
      </c>
      <c r="F3" s="21" t="s">
        <v>33</v>
      </c>
      <c r="G3" s="21" t="s">
        <v>37</v>
      </c>
      <c r="H3" s="26" t="s">
        <v>32</v>
      </c>
      <c r="I3" s="21" t="s">
        <v>30</v>
      </c>
      <c r="J3" s="21" t="s">
        <v>47</v>
      </c>
      <c r="K3" s="21" t="s">
        <v>31</v>
      </c>
      <c r="M3" s="23"/>
      <c r="N3" s="23"/>
    </row>
    <row r="4" spans="1:14" x14ac:dyDescent="0.2">
      <c r="A4" s="5">
        <v>1</v>
      </c>
      <c r="B4" s="6" t="s">
        <v>0</v>
      </c>
      <c r="C4" s="5" t="s">
        <v>12</v>
      </c>
      <c r="D4" s="5">
        <v>27</v>
      </c>
      <c r="E4" s="6" t="s">
        <v>39</v>
      </c>
      <c r="F4" s="7">
        <v>31829</v>
      </c>
      <c r="G4" s="6" t="str">
        <f>HLOOKUP(LEFT(C4,1),$B$16:$F$18,2,0)</f>
        <v>Kinh doanh</v>
      </c>
      <c r="H4" s="28">
        <f>IF(MONTH(F4)=7,100000,0)</f>
        <v>0</v>
      </c>
      <c r="I4" s="28">
        <f>50000*VLOOKUP(RIGHT(C4)*1,$H$16:$I$20,2,1)+IF(E4="nữ",150000,0)</f>
        <v>50000</v>
      </c>
      <c r="J4" s="27">
        <f>$F$2*D4+IF(D4&gt;=25,(D4-25)*$F$2,0)</f>
        <v>3625000</v>
      </c>
      <c r="K4" s="27">
        <f>J4+I4+H4</f>
        <v>3675000</v>
      </c>
    </row>
    <row r="5" spans="1:14" x14ac:dyDescent="0.2">
      <c r="A5" s="5">
        <v>2</v>
      </c>
      <c r="B5" s="6" t="s">
        <v>1</v>
      </c>
      <c r="C5" s="5" t="s">
        <v>13</v>
      </c>
      <c r="D5" s="5">
        <v>28</v>
      </c>
      <c r="E5" s="6" t="s">
        <v>39</v>
      </c>
      <c r="F5" s="7">
        <v>33138</v>
      </c>
      <c r="G5" s="6" t="str">
        <f t="shared" ref="G5:G13" si="0">HLOOKUP(LEFT(C5,1),$B$16:$F$18,2,0)</f>
        <v>Hành chính</v>
      </c>
      <c r="H5" s="28">
        <f t="shared" ref="H5:H13" si="1">IF(MONTH(F5)=7,100000,0)</f>
        <v>0</v>
      </c>
      <c r="I5" s="28">
        <f t="shared" ref="I5:I13" si="2">50000*VLOOKUP(RIGHT(C5)*1,$H$16:$I$20,2,1)+IF(E5="nữ",150000,0)</f>
        <v>75000</v>
      </c>
      <c r="J5" s="27">
        <f t="shared" ref="J5:J13" si="3">$F$2*D5+IF(D5&gt;=25,(D5-25)*$F$2,0)</f>
        <v>3875000</v>
      </c>
      <c r="K5" s="27">
        <f t="shared" ref="K5:K13" si="4">J5+I5+H5</f>
        <v>3950000</v>
      </c>
    </row>
    <row r="6" spans="1:14" x14ac:dyDescent="0.2">
      <c r="A6" s="5">
        <v>3</v>
      </c>
      <c r="B6" s="6" t="s">
        <v>2</v>
      </c>
      <c r="C6" s="5" t="s">
        <v>14</v>
      </c>
      <c r="D6" s="5">
        <v>23</v>
      </c>
      <c r="E6" s="6" t="s">
        <v>39</v>
      </c>
      <c r="F6" s="7">
        <v>31546</v>
      </c>
      <c r="G6" s="6" t="str">
        <f t="shared" si="0"/>
        <v>Nhân sự</v>
      </c>
      <c r="H6" s="28">
        <f t="shared" si="1"/>
        <v>0</v>
      </c>
      <c r="I6" s="28">
        <f t="shared" si="2"/>
        <v>50000</v>
      </c>
      <c r="J6" s="27">
        <f t="shared" si="3"/>
        <v>2875000</v>
      </c>
      <c r="K6" s="27">
        <f t="shared" si="4"/>
        <v>2925000</v>
      </c>
    </row>
    <row r="7" spans="1:14" x14ac:dyDescent="0.2">
      <c r="A7" s="5">
        <v>4</v>
      </c>
      <c r="B7" s="6" t="s">
        <v>3</v>
      </c>
      <c r="C7" s="5" t="s">
        <v>45</v>
      </c>
      <c r="D7" s="5">
        <v>25</v>
      </c>
      <c r="E7" s="6" t="s">
        <v>39</v>
      </c>
      <c r="F7" s="7">
        <v>29058</v>
      </c>
      <c r="G7" s="6" t="str">
        <f t="shared" si="0"/>
        <v>Kế toán</v>
      </c>
      <c r="H7" s="28">
        <f t="shared" si="1"/>
        <v>100000</v>
      </c>
      <c r="I7" s="28">
        <f t="shared" si="2"/>
        <v>125000</v>
      </c>
      <c r="J7" s="27">
        <f t="shared" si="3"/>
        <v>3125000</v>
      </c>
      <c r="K7" s="27">
        <f t="shared" si="4"/>
        <v>3350000</v>
      </c>
    </row>
    <row r="8" spans="1:14" x14ac:dyDescent="0.2">
      <c r="A8" s="5">
        <v>5</v>
      </c>
      <c r="B8" s="6" t="s">
        <v>4</v>
      </c>
      <c r="C8" s="5" t="s">
        <v>15</v>
      </c>
      <c r="D8" s="5">
        <v>25</v>
      </c>
      <c r="E8" s="6" t="s">
        <v>40</v>
      </c>
      <c r="F8" s="7">
        <v>33358</v>
      </c>
      <c r="G8" s="6" t="str">
        <f t="shared" si="0"/>
        <v>Kinh doanh</v>
      </c>
      <c r="H8" s="28">
        <f t="shared" si="1"/>
        <v>0</v>
      </c>
      <c r="I8" s="28">
        <f t="shared" si="2"/>
        <v>275000</v>
      </c>
      <c r="J8" s="27">
        <f t="shared" si="3"/>
        <v>3125000</v>
      </c>
      <c r="K8" s="27">
        <f t="shared" si="4"/>
        <v>3400000</v>
      </c>
    </row>
    <row r="9" spans="1:14" x14ac:dyDescent="0.2">
      <c r="A9" s="5">
        <v>6</v>
      </c>
      <c r="B9" s="6" t="s">
        <v>5</v>
      </c>
      <c r="C9" s="5" t="s">
        <v>16</v>
      </c>
      <c r="D9" s="5">
        <v>28</v>
      </c>
      <c r="E9" s="6" t="s">
        <v>39</v>
      </c>
      <c r="F9" s="7">
        <v>32377</v>
      </c>
      <c r="G9" s="6" t="str">
        <f t="shared" si="0"/>
        <v>Kế toán</v>
      </c>
      <c r="H9" s="28">
        <f t="shared" si="1"/>
        <v>0</v>
      </c>
      <c r="I9" s="28">
        <f t="shared" si="2"/>
        <v>100000</v>
      </c>
      <c r="J9" s="27">
        <f t="shared" si="3"/>
        <v>3875000</v>
      </c>
      <c r="K9" s="27">
        <f t="shared" si="4"/>
        <v>3975000</v>
      </c>
    </row>
    <row r="10" spans="1:14" x14ac:dyDescent="0.2">
      <c r="A10" s="5">
        <v>7</v>
      </c>
      <c r="B10" s="6" t="s">
        <v>41</v>
      </c>
      <c r="C10" s="5" t="s">
        <v>18</v>
      </c>
      <c r="D10" s="5">
        <v>24</v>
      </c>
      <c r="E10" s="6" t="s">
        <v>40</v>
      </c>
      <c r="F10" s="7">
        <v>31027</v>
      </c>
      <c r="G10" s="6" t="str">
        <f t="shared" si="0"/>
        <v>Hành chính</v>
      </c>
      <c r="H10" s="28">
        <f t="shared" si="1"/>
        <v>0</v>
      </c>
      <c r="I10" s="28">
        <f t="shared" si="2"/>
        <v>225000</v>
      </c>
      <c r="J10" s="27">
        <f t="shared" si="3"/>
        <v>3000000</v>
      </c>
      <c r="K10" s="27">
        <f t="shared" si="4"/>
        <v>3225000</v>
      </c>
    </row>
    <row r="11" spans="1:14" x14ac:dyDescent="0.2">
      <c r="A11" s="5">
        <v>8</v>
      </c>
      <c r="B11" s="6" t="s">
        <v>6</v>
      </c>
      <c r="C11" s="5" t="s">
        <v>16</v>
      </c>
      <c r="D11" s="5">
        <v>23</v>
      </c>
      <c r="E11" s="6" t="s">
        <v>39</v>
      </c>
      <c r="F11" s="7">
        <v>31133</v>
      </c>
      <c r="G11" s="6" t="str">
        <f t="shared" si="0"/>
        <v>Kế toán</v>
      </c>
      <c r="H11" s="28">
        <f t="shared" si="1"/>
        <v>0</v>
      </c>
      <c r="I11" s="28">
        <f t="shared" si="2"/>
        <v>100000</v>
      </c>
      <c r="J11" s="27">
        <f t="shared" si="3"/>
        <v>2875000</v>
      </c>
      <c r="K11" s="27">
        <f t="shared" si="4"/>
        <v>2975000</v>
      </c>
    </row>
    <row r="12" spans="1:14" x14ac:dyDescent="0.2">
      <c r="A12" s="5">
        <v>9</v>
      </c>
      <c r="B12" s="6" t="s">
        <v>42</v>
      </c>
      <c r="C12" s="5" t="s">
        <v>46</v>
      </c>
      <c r="D12" s="5">
        <v>22</v>
      </c>
      <c r="E12" s="6" t="s">
        <v>40</v>
      </c>
      <c r="F12" s="7">
        <v>32166</v>
      </c>
      <c r="G12" s="6" t="str">
        <f t="shared" si="0"/>
        <v>Kinh doanh</v>
      </c>
      <c r="H12" s="28">
        <f t="shared" si="1"/>
        <v>0</v>
      </c>
      <c r="I12" s="28">
        <f t="shared" si="2"/>
        <v>225000</v>
      </c>
      <c r="J12" s="27">
        <f t="shared" si="3"/>
        <v>2750000</v>
      </c>
      <c r="K12" s="27">
        <f t="shared" si="4"/>
        <v>2975000</v>
      </c>
    </row>
    <row r="13" spans="1:14" x14ac:dyDescent="0.2">
      <c r="A13" s="5">
        <v>10</v>
      </c>
      <c r="B13" s="6" t="s">
        <v>7</v>
      </c>
      <c r="C13" s="5" t="s">
        <v>17</v>
      </c>
      <c r="D13" s="5">
        <v>21</v>
      </c>
      <c r="E13" s="6" t="s">
        <v>40</v>
      </c>
      <c r="F13" s="7">
        <v>32711</v>
      </c>
      <c r="G13" s="6" t="str">
        <f t="shared" si="0"/>
        <v>Nhân sự</v>
      </c>
      <c r="H13" s="28">
        <f t="shared" si="1"/>
        <v>100000</v>
      </c>
      <c r="I13" s="28">
        <f t="shared" si="2"/>
        <v>250000</v>
      </c>
      <c r="J13" s="27">
        <f t="shared" si="3"/>
        <v>2625000</v>
      </c>
      <c r="K13" s="27">
        <f t="shared" si="4"/>
        <v>2975000</v>
      </c>
    </row>
    <row r="14" spans="1:14" x14ac:dyDescent="0.2">
      <c r="K14" s="13"/>
    </row>
    <row r="15" spans="1:14" x14ac:dyDescent="0.2">
      <c r="B15" s="17" t="s">
        <v>34</v>
      </c>
      <c r="C15" s="18"/>
      <c r="D15" s="18"/>
      <c r="E15" s="18"/>
      <c r="F15" s="19"/>
      <c r="H15" s="17" t="s">
        <v>35</v>
      </c>
      <c r="I15" s="19"/>
      <c r="J15" s="11"/>
    </row>
    <row r="16" spans="1:14" ht="33" x14ac:dyDescent="0.2">
      <c r="B16" s="3" t="s">
        <v>19</v>
      </c>
      <c r="C16" s="1" t="s">
        <v>8</v>
      </c>
      <c r="D16" s="1" t="s">
        <v>10</v>
      </c>
      <c r="E16" s="1" t="s">
        <v>11</v>
      </c>
      <c r="F16" s="1" t="s">
        <v>9</v>
      </c>
      <c r="H16" s="20" t="s">
        <v>25</v>
      </c>
      <c r="I16" s="20" t="s">
        <v>36</v>
      </c>
      <c r="J16" s="12"/>
    </row>
    <row r="17" spans="1:12" ht="33" x14ac:dyDescent="0.2">
      <c r="B17" s="3" t="s">
        <v>20</v>
      </c>
      <c r="C17" s="24" t="s">
        <v>21</v>
      </c>
      <c r="D17" s="24" t="s">
        <v>22</v>
      </c>
      <c r="E17" s="24" t="s">
        <v>23</v>
      </c>
      <c r="F17" s="24" t="s">
        <v>24</v>
      </c>
      <c r="H17" s="6">
        <v>1</v>
      </c>
      <c r="I17" s="9">
        <v>1</v>
      </c>
      <c r="J17" s="10"/>
    </row>
    <row r="18" spans="1:12" x14ac:dyDescent="0.2">
      <c r="B18" s="4" t="s">
        <v>48</v>
      </c>
      <c r="C18" s="28">
        <f>SUMIFS($K$4:$K$13,$G$4:$G$13,C17)</f>
        <v>7175000</v>
      </c>
      <c r="D18" s="28">
        <f t="shared" ref="D18:F18" si="5">SUMIFS($K$4:$K$13,$G$4:$G$13,D17)</f>
        <v>10300000</v>
      </c>
      <c r="E18" s="28">
        <f t="shared" si="5"/>
        <v>10050000</v>
      </c>
      <c r="F18" s="28">
        <f t="shared" si="5"/>
        <v>5900000</v>
      </c>
      <c r="H18" s="6">
        <v>3</v>
      </c>
      <c r="I18" s="9">
        <v>1.5</v>
      </c>
      <c r="J18" s="10"/>
    </row>
    <row r="19" spans="1:12" x14ac:dyDescent="0.2">
      <c r="H19" s="6">
        <v>5</v>
      </c>
      <c r="I19" s="9">
        <v>2</v>
      </c>
      <c r="J19" s="10"/>
    </row>
    <row r="20" spans="1:12" x14ac:dyDescent="0.2">
      <c r="H20" s="6">
        <v>7</v>
      </c>
      <c r="I20" s="9">
        <v>2.5</v>
      </c>
      <c r="J20" s="10"/>
    </row>
    <row r="22" spans="1:12" x14ac:dyDescent="0.2">
      <c r="C22" s="21" t="s">
        <v>38</v>
      </c>
      <c r="D22" s="21" t="s">
        <v>37</v>
      </c>
    </row>
    <row r="23" spans="1:12" x14ac:dyDescent="0.2">
      <c r="C23" s="8" t="s">
        <v>40</v>
      </c>
      <c r="D23" s="24" t="s">
        <v>23</v>
      </c>
    </row>
    <row r="24" spans="1:12" x14ac:dyDescent="0.2">
      <c r="B24" s="11"/>
      <c r="C24" s="12"/>
      <c r="D24" s="11"/>
      <c r="E24" s="11"/>
      <c r="F24" s="12"/>
      <c r="G24" s="12"/>
      <c r="H24" s="12"/>
      <c r="I24" s="12"/>
      <c r="J24" s="12"/>
      <c r="K24" s="12"/>
      <c r="L24" s="12"/>
    </row>
    <row r="25" spans="1:12" x14ac:dyDescent="0.2">
      <c r="A25" s="20" t="s">
        <v>26</v>
      </c>
      <c r="B25" s="21" t="s">
        <v>27</v>
      </c>
      <c r="C25" s="20" t="s">
        <v>28</v>
      </c>
      <c r="D25" s="20" t="s">
        <v>29</v>
      </c>
      <c r="E25" s="21" t="s">
        <v>38</v>
      </c>
      <c r="F25" s="21" t="s">
        <v>33</v>
      </c>
      <c r="G25" s="21" t="s">
        <v>37</v>
      </c>
      <c r="H25" s="26" t="s">
        <v>32</v>
      </c>
      <c r="I25" s="21" t="s">
        <v>30</v>
      </c>
      <c r="J25" s="21" t="s">
        <v>47</v>
      </c>
      <c r="K25" s="21" t="s">
        <v>31</v>
      </c>
      <c r="L25" s="13"/>
    </row>
    <row r="26" spans="1:12" x14ac:dyDescent="0.2">
      <c r="A26" s="5">
        <v>5</v>
      </c>
      <c r="B26" s="6" t="s">
        <v>4</v>
      </c>
      <c r="C26" s="5" t="s">
        <v>15</v>
      </c>
      <c r="D26" s="5">
        <v>25</v>
      </c>
      <c r="E26" s="6" t="s">
        <v>40</v>
      </c>
      <c r="F26" s="7">
        <v>33358</v>
      </c>
      <c r="G26" s="6" t="s">
        <v>23</v>
      </c>
      <c r="H26" s="28">
        <v>0</v>
      </c>
      <c r="I26" s="28">
        <v>275000</v>
      </c>
      <c r="J26" s="27">
        <v>3125000</v>
      </c>
      <c r="K26" s="27">
        <v>3400000</v>
      </c>
      <c r="L26" s="13"/>
    </row>
    <row r="27" spans="1:12" x14ac:dyDescent="0.2">
      <c r="A27" s="5">
        <v>9</v>
      </c>
      <c r="B27" s="6" t="s">
        <v>42</v>
      </c>
      <c r="C27" s="5" t="s">
        <v>46</v>
      </c>
      <c r="D27" s="5">
        <v>22</v>
      </c>
      <c r="E27" s="6" t="s">
        <v>40</v>
      </c>
      <c r="F27" s="7">
        <v>32166</v>
      </c>
      <c r="G27" s="6" t="s">
        <v>23</v>
      </c>
      <c r="H27" s="28">
        <v>0</v>
      </c>
      <c r="I27" s="28">
        <v>225000</v>
      </c>
      <c r="J27" s="27">
        <v>2750000</v>
      </c>
      <c r="K27" s="27">
        <v>2975000</v>
      </c>
    </row>
  </sheetData>
  <mergeCells count="5">
    <mergeCell ref="A1:K1"/>
    <mergeCell ref="A2:E2"/>
    <mergeCell ref="F2:K2"/>
    <mergeCell ref="B15:F15"/>
    <mergeCell ref="H15:I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9B6B7-C1E7-4274-8D4F-C44C735BD9C7}">
  <dimension ref="A1:N26"/>
  <sheetViews>
    <sheetView tabSelected="1" zoomScale="85" zoomScaleNormal="85" workbookViewId="0">
      <selection activeCell="K20" sqref="K20"/>
    </sheetView>
  </sheetViews>
  <sheetFormatPr defaultColWidth="9.125" defaultRowHeight="16.5" x14ac:dyDescent="0.2"/>
  <cols>
    <col min="1" max="1" width="4.75" style="8" customWidth="1"/>
    <col min="2" max="2" width="18.125" style="2" customWidth="1"/>
    <col min="3" max="4" width="15" style="8" bestFit="1" customWidth="1"/>
    <col min="5" max="6" width="15" style="2" bestFit="1" customWidth="1"/>
    <col min="7" max="7" width="12.25" style="2" bestFit="1" customWidth="1"/>
    <col min="8" max="9" width="13.375" style="2" bestFit="1" customWidth="1"/>
    <col min="10" max="11" width="15" style="2" bestFit="1" customWidth="1"/>
    <col min="12" max="16384" width="9.125" style="2"/>
  </cols>
  <sheetData>
    <row r="1" spans="1:14" x14ac:dyDescent="0.2">
      <c r="A1" s="15" t="s">
        <v>43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4" x14ac:dyDescent="0.2">
      <c r="A2" s="15" t="s">
        <v>44</v>
      </c>
      <c r="B2" s="15"/>
      <c r="C2" s="15"/>
      <c r="D2" s="15"/>
      <c r="E2" s="15"/>
      <c r="F2" s="16">
        <v>125000</v>
      </c>
      <c r="G2" s="16"/>
      <c r="H2" s="16"/>
      <c r="I2" s="16"/>
      <c r="J2" s="16"/>
      <c r="K2" s="16"/>
    </row>
    <row r="3" spans="1:14" s="29" customFormat="1" ht="33" x14ac:dyDescent="0.2">
      <c r="A3" s="20" t="s">
        <v>26</v>
      </c>
      <c r="B3" s="20" t="s">
        <v>27</v>
      </c>
      <c r="C3" s="20" t="s">
        <v>28</v>
      </c>
      <c r="D3" s="20" t="s">
        <v>29</v>
      </c>
      <c r="E3" s="20" t="s">
        <v>38</v>
      </c>
      <c r="F3" s="20" t="s">
        <v>33</v>
      </c>
      <c r="G3" s="20" t="s">
        <v>37</v>
      </c>
      <c r="H3" s="20" t="s">
        <v>32</v>
      </c>
      <c r="I3" s="20" t="s">
        <v>30</v>
      </c>
      <c r="J3" s="20" t="s">
        <v>47</v>
      </c>
      <c r="K3" s="20" t="s">
        <v>31</v>
      </c>
      <c r="M3" s="30"/>
      <c r="N3" s="30"/>
    </row>
    <row r="4" spans="1:14" x14ac:dyDescent="0.2">
      <c r="A4" s="5">
        <v>1</v>
      </c>
      <c r="B4" s="6" t="s">
        <v>0</v>
      </c>
      <c r="C4" s="5" t="s">
        <v>12</v>
      </c>
      <c r="D4" s="5">
        <v>27</v>
      </c>
      <c r="E4" s="6" t="s">
        <v>39</v>
      </c>
      <c r="F4" s="7">
        <v>31829</v>
      </c>
      <c r="G4" s="25" t="str">
        <f>HLOOKUP(LEFT(C4,1),$B$16:$F$17,2,0)</f>
        <v>Kinh doanh</v>
      </c>
      <c r="H4" s="28">
        <f>IF(MONTH(F4)=7,100000,0)</f>
        <v>0</v>
      </c>
      <c r="I4" s="28">
        <f>50000*VLOOKUP(RIGHT(C4)*1,$H$16:$I$20,2,1)+IF(E4="nữ",150000,0)</f>
        <v>50000</v>
      </c>
      <c r="J4" s="28">
        <f>$F$2*D4</f>
        <v>3375000</v>
      </c>
      <c r="K4" s="28">
        <f>J4+I4+H4</f>
        <v>3425000</v>
      </c>
    </row>
    <row r="5" spans="1:14" x14ac:dyDescent="0.2">
      <c r="A5" s="5">
        <v>2</v>
      </c>
      <c r="B5" s="6" t="s">
        <v>1</v>
      </c>
      <c r="C5" s="5" t="s">
        <v>13</v>
      </c>
      <c r="D5" s="5">
        <v>28</v>
      </c>
      <c r="E5" s="6" t="s">
        <v>39</v>
      </c>
      <c r="F5" s="7">
        <v>33138</v>
      </c>
      <c r="G5" s="25" t="str">
        <f t="shared" ref="G5:G13" si="0">HLOOKUP(LEFT(C5,1),$B$16:$F$17,2,0)</f>
        <v>Hành chính</v>
      </c>
      <c r="H5" s="28">
        <f t="shared" ref="H5:H13" si="1">IF(MONTH(F5)=7,100000,0)</f>
        <v>0</v>
      </c>
      <c r="I5" s="28">
        <f t="shared" ref="I5:I13" si="2">50000*VLOOKUP(RIGHT(C5)*1,$H$16:$I$20,2,1)+IF(E5="nữ",150000,0)</f>
        <v>75000</v>
      </c>
      <c r="J5" s="28">
        <f t="shared" ref="J5:J13" si="3">$F$2*D5</f>
        <v>3500000</v>
      </c>
      <c r="K5" s="28">
        <f t="shared" ref="K5:K13" si="4">J5+I5+H5</f>
        <v>3575000</v>
      </c>
    </row>
    <row r="6" spans="1:14" x14ac:dyDescent="0.2">
      <c r="A6" s="5">
        <v>3</v>
      </c>
      <c r="B6" s="6" t="s">
        <v>2</v>
      </c>
      <c r="C6" s="5" t="s">
        <v>14</v>
      </c>
      <c r="D6" s="5">
        <v>23</v>
      </c>
      <c r="E6" s="6" t="s">
        <v>39</v>
      </c>
      <c r="F6" s="7">
        <v>31546</v>
      </c>
      <c r="G6" s="25" t="str">
        <f t="shared" si="0"/>
        <v>Nhân sự</v>
      </c>
      <c r="H6" s="28">
        <f t="shared" si="1"/>
        <v>0</v>
      </c>
      <c r="I6" s="28">
        <f t="shared" si="2"/>
        <v>50000</v>
      </c>
      <c r="J6" s="28">
        <f t="shared" si="3"/>
        <v>2875000</v>
      </c>
      <c r="K6" s="28">
        <f t="shared" si="4"/>
        <v>2925000</v>
      </c>
    </row>
    <row r="7" spans="1:14" x14ac:dyDescent="0.2">
      <c r="A7" s="5">
        <v>4</v>
      </c>
      <c r="B7" s="6" t="s">
        <v>3</v>
      </c>
      <c r="C7" s="5" t="s">
        <v>45</v>
      </c>
      <c r="D7" s="5">
        <v>25</v>
      </c>
      <c r="E7" s="6" t="s">
        <v>39</v>
      </c>
      <c r="F7" s="7">
        <v>29058</v>
      </c>
      <c r="G7" s="25" t="str">
        <f t="shared" si="0"/>
        <v>Kế toán</v>
      </c>
      <c r="H7" s="28">
        <f t="shared" si="1"/>
        <v>100000</v>
      </c>
      <c r="I7" s="28">
        <f t="shared" si="2"/>
        <v>125000</v>
      </c>
      <c r="J7" s="28">
        <f t="shared" si="3"/>
        <v>3125000</v>
      </c>
      <c r="K7" s="28">
        <f t="shared" si="4"/>
        <v>3350000</v>
      </c>
    </row>
    <row r="8" spans="1:14" x14ac:dyDescent="0.2">
      <c r="A8" s="5">
        <v>5</v>
      </c>
      <c r="B8" s="6" t="s">
        <v>4</v>
      </c>
      <c r="C8" s="5" t="s">
        <v>15</v>
      </c>
      <c r="D8" s="5">
        <v>25</v>
      </c>
      <c r="E8" s="6" t="s">
        <v>40</v>
      </c>
      <c r="F8" s="7">
        <v>33358</v>
      </c>
      <c r="G8" s="25" t="str">
        <f t="shared" si="0"/>
        <v>Kinh doanh</v>
      </c>
      <c r="H8" s="28">
        <f t="shared" si="1"/>
        <v>0</v>
      </c>
      <c r="I8" s="28">
        <f t="shared" si="2"/>
        <v>275000</v>
      </c>
      <c r="J8" s="28">
        <f t="shared" si="3"/>
        <v>3125000</v>
      </c>
      <c r="K8" s="28">
        <f t="shared" si="4"/>
        <v>3400000</v>
      </c>
    </row>
    <row r="9" spans="1:14" x14ac:dyDescent="0.2">
      <c r="A9" s="5">
        <v>6</v>
      </c>
      <c r="B9" s="6" t="s">
        <v>5</v>
      </c>
      <c r="C9" s="5" t="s">
        <v>16</v>
      </c>
      <c r="D9" s="5">
        <v>28</v>
      </c>
      <c r="E9" s="6" t="s">
        <v>39</v>
      </c>
      <c r="F9" s="7">
        <v>32377</v>
      </c>
      <c r="G9" s="25" t="str">
        <f t="shared" si="0"/>
        <v>Kế toán</v>
      </c>
      <c r="H9" s="28">
        <f t="shared" si="1"/>
        <v>0</v>
      </c>
      <c r="I9" s="28">
        <f t="shared" si="2"/>
        <v>100000</v>
      </c>
      <c r="J9" s="28">
        <f t="shared" si="3"/>
        <v>3500000</v>
      </c>
      <c r="K9" s="28">
        <f t="shared" si="4"/>
        <v>3600000</v>
      </c>
    </row>
    <row r="10" spans="1:14" x14ac:dyDescent="0.2">
      <c r="A10" s="5">
        <v>7</v>
      </c>
      <c r="B10" s="6" t="s">
        <v>41</v>
      </c>
      <c r="C10" s="5" t="s">
        <v>18</v>
      </c>
      <c r="D10" s="5">
        <v>24</v>
      </c>
      <c r="E10" s="6" t="s">
        <v>40</v>
      </c>
      <c r="F10" s="7">
        <v>31027</v>
      </c>
      <c r="G10" s="25" t="str">
        <f t="shared" si="0"/>
        <v>Hành chính</v>
      </c>
      <c r="H10" s="28">
        <f t="shared" si="1"/>
        <v>0</v>
      </c>
      <c r="I10" s="28">
        <f t="shared" si="2"/>
        <v>225000</v>
      </c>
      <c r="J10" s="28">
        <f t="shared" si="3"/>
        <v>3000000</v>
      </c>
      <c r="K10" s="28">
        <f t="shared" si="4"/>
        <v>3225000</v>
      </c>
    </row>
    <row r="11" spans="1:14" x14ac:dyDescent="0.2">
      <c r="A11" s="5">
        <v>8</v>
      </c>
      <c r="B11" s="6" t="s">
        <v>6</v>
      </c>
      <c r="C11" s="5" t="s">
        <v>16</v>
      </c>
      <c r="D11" s="5">
        <v>23</v>
      </c>
      <c r="E11" s="6" t="s">
        <v>39</v>
      </c>
      <c r="F11" s="7">
        <v>31133</v>
      </c>
      <c r="G11" s="25" t="str">
        <f t="shared" si="0"/>
        <v>Kế toán</v>
      </c>
      <c r="H11" s="28">
        <f t="shared" si="1"/>
        <v>0</v>
      </c>
      <c r="I11" s="28">
        <f t="shared" si="2"/>
        <v>100000</v>
      </c>
      <c r="J11" s="28">
        <f t="shared" si="3"/>
        <v>2875000</v>
      </c>
      <c r="K11" s="28">
        <f t="shared" si="4"/>
        <v>2975000</v>
      </c>
    </row>
    <row r="12" spans="1:14" x14ac:dyDescent="0.2">
      <c r="A12" s="5">
        <v>9</v>
      </c>
      <c r="B12" s="6" t="s">
        <v>42</v>
      </c>
      <c r="C12" s="5" t="s">
        <v>46</v>
      </c>
      <c r="D12" s="5">
        <v>22</v>
      </c>
      <c r="E12" s="6" t="s">
        <v>40</v>
      </c>
      <c r="F12" s="7">
        <v>32166</v>
      </c>
      <c r="G12" s="25" t="str">
        <f t="shared" si="0"/>
        <v>Kinh doanh</v>
      </c>
      <c r="H12" s="28">
        <f t="shared" si="1"/>
        <v>0</v>
      </c>
      <c r="I12" s="28">
        <f t="shared" si="2"/>
        <v>225000</v>
      </c>
      <c r="J12" s="28">
        <f t="shared" si="3"/>
        <v>2750000</v>
      </c>
      <c r="K12" s="28">
        <f t="shared" si="4"/>
        <v>2975000</v>
      </c>
    </row>
    <row r="13" spans="1:14" x14ac:dyDescent="0.2">
      <c r="A13" s="5">
        <v>10</v>
      </c>
      <c r="B13" s="6" t="s">
        <v>7</v>
      </c>
      <c r="C13" s="5" t="s">
        <v>17</v>
      </c>
      <c r="D13" s="5">
        <v>21</v>
      </c>
      <c r="E13" s="6" t="s">
        <v>40</v>
      </c>
      <c r="F13" s="7">
        <v>32711</v>
      </c>
      <c r="G13" s="25" t="str">
        <f t="shared" si="0"/>
        <v>Nhân sự</v>
      </c>
      <c r="H13" s="28">
        <f t="shared" si="1"/>
        <v>100000</v>
      </c>
      <c r="I13" s="28">
        <f t="shared" si="2"/>
        <v>250000</v>
      </c>
      <c r="J13" s="28">
        <f t="shared" si="3"/>
        <v>2625000</v>
      </c>
      <c r="K13" s="28">
        <f t="shared" si="4"/>
        <v>2975000</v>
      </c>
    </row>
    <row r="14" spans="1:14" x14ac:dyDescent="0.2">
      <c r="K14" s="13"/>
    </row>
    <row r="15" spans="1:14" x14ac:dyDescent="0.2">
      <c r="B15" s="17" t="s">
        <v>34</v>
      </c>
      <c r="C15" s="18"/>
      <c r="D15" s="18"/>
      <c r="E15" s="18"/>
      <c r="F15" s="19"/>
      <c r="H15" s="17" t="s">
        <v>35</v>
      </c>
      <c r="I15" s="19"/>
      <c r="J15" s="11"/>
    </row>
    <row r="16" spans="1:14" ht="33" x14ac:dyDescent="0.2">
      <c r="B16" s="3" t="s">
        <v>19</v>
      </c>
      <c r="C16" s="1" t="s">
        <v>8</v>
      </c>
      <c r="D16" s="1" t="s">
        <v>10</v>
      </c>
      <c r="E16" s="1" t="s">
        <v>11</v>
      </c>
      <c r="F16" s="1" t="s">
        <v>9</v>
      </c>
      <c r="H16" s="20" t="s">
        <v>25</v>
      </c>
      <c r="I16" s="20" t="s">
        <v>36</v>
      </c>
      <c r="J16" s="12"/>
    </row>
    <row r="17" spans="1:12" x14ac:dyDescent="0.2">
      <c r="B17" s="3" t="s">
        <v>20</v>
      </c>
      <c r="C17" s="1" t="s">
        <v>21</v>
      </c>
      <c r="D17" s="1" t="s">
        <v>22</v>
      </c>
      <c r="E17" s="1" t="s">
        <v>23</v>
      </c>
      <c r="F17" s="1" t="s">
        <v>24</v>
      </c>
      <c r="H17" s="6">
        <v>1</v>
      </c>
      <c r="I17" s="9">
        <v>1</v>
      </c>
      <c r="J17" s="10"/>
    </row>
    <row r="18" spans="1:12" ht="33" x14ac:dyDescent="0.2">
      <c r="B18" s="20" t="s">
        <v>48</v>
      </c>
      <c r="C18" s="27">
        <f>SUMIFS($K$4:$K$13,$G$4:$G$13,C17)</f>
        <v>6800000</v>
      </c>
      <c r="D18" s="27">
        <f t="shared" ref="D18:F18" si="5">SUMIFS($K$4:$K$13,$G$4:$G$13,D17)</f>
        <v>9925000</v>
      </c>
      <c r="E18" s="27">
        <f t="shared" si="5"/>
        <v>9800000</v>
      </c>
      <c r="F18" s="27">
        <f>SUMIFS($K$4:$K$13,$G$4:$G$13,F17)</f>
        <v>5900000</v>
      </c>
      <c r="H18" s="6">
        <v>3</v>
      </c>
      <c r="I18" s="9">
        <v>1.5</v>
      </c>
      <c r="J18" s="10"/>
    </row>
    <row r="19" spans="1:12" x14ac:dyDescent="0.2">
      <c r="H19" s="6">
        <v>5</v>
      </c>
      <c r="I19" s="9">
        <v>2</v>
      </c>
      <c r="J19" s="10"/>
    </row>
    <row r="20" spans="1:12" x14ac:dyDescent="0.2">
      <c r="H20" s="6">
        <v>7</v>
      </c>
      <c r="I20" s="9">
        <v>2.5</v>
      </c>
      <c r="J20" s="10"/>
    </row>
    <row r="21" spans="1:12" x14ac:dyDescent="0.2">
      <c r="C21" s="20" t="s">
        <v>38</v>
      </c>
      <c r="D21" s="20" t="s">
        <v>37</v>
      </c>
    </row>
    <row r="22" spans="1:12" x14ac:dyDescent="0.2">
      <c r="C22" s="8" t="s">
        <v>40</v>
      </c>
      <c r="D22" s="1" t="s">
        <v>23</v>
      </c>
    </row>
    <row r="24" spans="1:12" ht="33" x14ac:dyDescent="0.2">
      <c r="A24" s="20" t="s">
        <v>26</v>
      </c>
      <c r="B24" s="20" t="s">
        <v>27</v>
      </c>
      <c r="C24" s="20" t="s">
        <v>28</v>
      </c>
      <c r="D24" s="20" t="s">
        <v>29</v>
      </c>
      <c r="E24" s="20" t="s">
        <v>38</v>
      </c>
      <c r="F24" s="20" t="s">
        <v>33</v>
      </c>
      <c r="G24" s="20" t="s">
        <v>37</v>
      </c>
      <c r="H24" s="20" t="s">
        <v>32</v>
      </c>
      <c r="I24" s="20" t="s">
        <v>30</v>
      </c>
      <c r="J24" s="20" t="s">
        <v>47</v>
      </c>
      <c r="K24" s="20" t="s">
        <v>31</v>
      </c>
      <c r="L24" s="12"/>
    </row>
    <row r="25" spans="1:12" x14ac:dyDescent="0.2">
      <c r="A25" s="5">
        <v>5</v>
      </c>
      <c r="B25" s="6" t="s">
        <v>4</v>
      </c>
      <c r="C25" s="5" t="s">
        <v>15</v>
      </c>
      <c r="D25" s="5">
        <v>25</v>
      </c>
      <c r="E25" s="6" t="s">
        <v>40</v>
      </c>
      <c r="F25" s="7">
        <v>33358</v>
      </c>
      <c r="G25" s="25" t="s">
        <v>23</v>
      </c>
      <c r="H25" s="28">
        <v>0</v>
      </c>
      <c r="I25" s="28">
        <v>275000</v>
      </c>
      <c r="J25" s="28">
        <v>3125000</v>
      </c>
      <c r="K25" s="28">
        <v>3400000</v>
      </c>
      <c r="L25" s="13"/>
    </row>
    <row r="26" spans="1:12" x14ac:dyDescent="0.2">
      <c r="A26" s="5">
        <v>9</v>
      </c>
      <c r="B26" s="6" t="s">
        <v>42</v>
      </c>
      <c r="C26" s="5" t="s">
        <v>46</v>
      </c>
      <c r="D26" s="5">
        <v>22</v>
      </c>
      <c r="E26" s="6" t="s">
        <v>40</v>
      </c>
      <c r="F26" s="7">
        <v>32166</v>
      </c>
      <c r="G26" s="25" t="s">
        <v>23</v>
      </c>
      <c r="H26" s="28">
        <v>0</v>
      </c>
      <c r="I26" s="28">
        <v>225000</v>
      </c>
      <c r="J26" s="28">
        <v>2750000</v>
      </c>
      <c r="K26" s="28">
        <v>2975000</v>
      </c>
      <c r="L26" s="13"/>
    </row>
  </sheetData>
  <mergeCells count="5">
    <mergeCell ref="A1:K1"/>
    <mergeCell ref="A2:E2"/>
    <mergeCell ref="F2:K2"/>
    <mergeCell ref="B15:F15"/>
    <mergeCell ref="H15:I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Sheet1 (2)</vt:lpstr>
      <vt:lpstr>Sheet1 (3)</vt:lpstr>
      <vt:lpstr>Sheet1!Criteria</vt:lpstr>
      <vt:lpstr>'Sheet1 (2)'!Criteria</vt:lpstr>
      <vt:lpstr>'Sheet1 (3)'!Criteria</vt:lpstr>
      <vt:lpstr>Sheet1!Extract</vt:lpstr>
      <vt:lpstr>'Sheet1 (2)'!Extract</vt:lpstr>
      <vt:lpstr>'Sheet1 (3)'!Extract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2023-12-12T12:32:13Z</dcterms:modified>
</cp:coreProperties>
</file>